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ate1904="1"/>
  <mc:AlternateContent xmlns:mc="http://schemas.openxmlformats.org/markup-compatibility/2006">
    <mc:Choice Requires="x15">
      <x15ac:absPath xmlns:x15ac="http://schemas.microsoft.com/office/spreadsheetml/2010/11/ac" url="C:\Users\HughWalker\Desktop\Navarra Retail Systems\Marketing\"/>
    </mc:Choice>
  </mc:AlternateContent>
  <xr:revisionPtr revIDLastSave="0" documentId="13_ncr:1_{ED016565-66C2-4F2A-80FD-C586613705E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 1" sheetId="1" r:id="rId1"/>
  </sheets>
  <definedNames>
    <definedName name="_xlnm.Print_Area" localSheetId="0">'Sheet 1'!$A$1:$F$30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F20" i="1" l="1"/>
  <c r="D18" i="1"/>
  <c r="E18" i="1" s="1"/>
  <c r="F18" i="1" s="1"/>
  <c r="D13" i="1"/>
  <c r="E13" i="1" s="1"/>
  <c r="F13" i="1" s="1"/>
  <c r="E7" i="1"/>
  <c r="E10" i="1" l="1"/>
  <c r="F10" i="1" s="1"/>
  <c r="F7" i="1"/>
  <c r="E15" i="1"/>
  <c r="F15" i="1" s="1"/>
  <c r="E22" i="1" l="1"/>
  <c r="F22" i="1" s="1"/>
  <c r="F23" i="1" s="1"/>
</calcChain>
</file>

<file path=xl/sharedStrings.xml><?xml version="1.0" encoding="utf-8"?>
<sst xmlns="http://schemas.openxmlformats.org/spreadsheetml/2006/main" count="32" uniqueCount="32">
  <si>
    <t>Benefits Calculator</t>
  </si>
  <si>
    <t>Fill in Shaded Boxes</t>
  </si>
  <si>
    <t>Control</t>
  </si>
  <si>
    <t>No. of packets lost per week</t>
  </si>
  <si>
    <t>Value of packet *</t>
  </si>
  <si>
    <t xml:space="preserve">Weekly </t>
  </si>
  <si>
    <t>Monthly</t>
  </si>
  <si>
    <t>Shrinkage + Mistakes</t>
  </si>
  <si>
    <t>Service</t>
  </si>
  <si>
    <t>No. of tobacco transactions per week</t>
  </si>
  <si>
    <t>Min Wage</t>
  </si>
  <si>
    <t>Minimum wage for extra 20 seconds</t>
  </si>
  <si>
    <t>Time saving **</t>
  </si>
  <si>
    <t>Stock Counting***</t>
  </si>
  <si>
    <t>Counts per week</t>
  </si>
  <si>
    <t xml:space="preserve">Minutes taken per Count </t>
  </si>
  <si>
    <t>Time Saved</t>
  </si>
  <si>
    <t>Insurance ****</t>
  </si>
  <si>
    <t>Based on the assumptions below</t>
  </si>
  <si>
    <t xml:space="preserve">Cost of finance           %  PA Interest rate </t>
  </si>
  <si>
    <t>Turnover per week</t>
  </si>
  <si>
    <t>Stock reduction Post EPTD 2</t>
  </si>
  <si>
    <t>Post ETPD2 lower stockholding finance cost saving *****</t>
  </si>
  <si>
    <t>Extra Profit on the extra prime retail space gained</t>
  </si>
  <si>
    <t xml:space="preserve">*Shrinkage/ mistake loss is the total cost price per packet based on L&amp;B 20s </t>
  </si>
  <si>
    <t>**Time saved is based on a transaction time reduction of 20 seconds when searching for plain packs.</t>
  </si>
  <si>
    <t>*** With dispenser 1 count max required per week</t>
  </si>
  <si>
    <t xml:space="preserve">**** Insurance per annum is based on rate of  3% of stock (Assuming stock is 1 week T/O (Often more)) with the reduced tobacco stock holding with a further 10% for the extra security. </t>
  </si>
  <si>
    <t>***** Retailers without gantry contracts will not be required by tobacco companies to replace banned stock with other stock. Typically about 30%</t>
  </si>
  <si>
    <t>Annual saving:</t>
  </si>
  <si>
    <t>Higher margin sales on spirits, vapess or other profit bearing lines which can benefit from impulse space behind the till</t>
  </si>
  <si>
    <t>Total saving provided by Automated Tobacco Gantries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</si>
</sst>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0.00"/>
    <numFmt numFmtId="165" formatCode="[$£-809]#,##0.00"/>
    <numFmt numFmtId="166" formatCode="0.0000"/>
  </numFmts>
  <fonts count="9" x14ac:knownFonts="1">
    <font>
      <sz val="12"/>
      <color indexed="8"/>
      <name val="Verdana"/>
    </font>
    <font>
      <b/>
      <sz val="10"/>
      <color indexed="8"/>
      <name val="Helvetica"/>
    </font>
    <font>
      <b/>
      <sz val="16"/>
      <color indexed="8"/>
      <name val="Helvetica"/>
    </font>
    <font>
      <sz val="10"/>
      <color indexed="8"/>
      <name val="Helvetica"/>
    </font>
    <font>
      <b/>
      <sz val="13"/>
      <color indexed="8"/>
      <name val="Helvetica"/>
    </font>
    <font>
      <b/>
      <sz val="12"/>
      <color indexed="8"/>
      <name val="Helvetica"/>
    </font>
    <font>
      <b/>
      <sz val="21"/>
      <color indexed="8"/>
      <name val="Helvetica"/>
    </font>
    <font>
      <b/>
      <sz val="20"/>
      <color indexed="8"/>
      <name val="Helvetica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1" fontId="1" fillId="2" borderId="2" xfId="0" applyNumberFormat="1" applyFont="1" applyFill="1" applyBorder="1">
      <alignment vertical="top" wrapText="1"/>
    </xf>
    <xf numFmtId="164" fontId="1" fillId="2" borderId="2" xfId="0" applyNumberFormat="1" applyFont="1" applyFill="1" applyBorder="1">
      <alignment vertical="top" wrapText="1"/>
    </xf>
    <xf numFmtId="1" fontId="1" fillId="2" borderId="3" xfId="0" applyNumberFormat="1" applyFont="1" applyFill="1" applyBorder="1">
      <alignment vertical="top" wrapText="1"/>
    </xf>
    <xf numFmtId="164" fontId="1" fillId="2" borderId="3" xfId="0" applyNumberFormat="1" applyFont="1" applyFill="1" applyBorder="1">
      <alignment vertical="top" wrapText="1"/>
    </xf>
    <xf numFmtId="1" fontId="3" fillId="2" borderId="4" xfId="0" applyNumberFormat="1" applyFont="1" applyFill="1" applyBorder="1">
      <alignment vertical="top" wrapText="1"/>
    </xf>
    <xf numFmtId="164" fontId="3" fillId="2" borderId="5" xfId="0" applyNumberFormat="1" applyFont="1" applyFill="1" applyBorder="1">
      <alignment vertical="top" wrapText="1"/>
    </xf>
    <xf numFmtId="164" fontId="3" fillId="2" borderId="6" xfId="0" applyNumberFormat="1" applyFont="1" applyFill="1" applyBorder="1">
      <alignment vertical="top" wrapText="1"/>
    </xf>
    <xf numFmtId="1" fontId="3" fillId="2" borderId="2" xfId="0" applyNumberFormat="1" applyFont="1" applyFill="1" applyBorder="1">
      <alignment vertical="top" wrapText="1"/>
    </xf>
    <xf numFmtId="164" fontId="3" fillId="2" borderId="4" xfId="0" applyNumberFormat="1" applyFont="1" applyFill="1" applyBorder="1">
      <alignment vertical="top" wrapText="1"/>
    </xf>
    <xf numFmtId="164" fontId="3" fillId="2" borderId="3" xfId="0" applyNumberFormat="1" applyFont="1" applyFill="1" applyBorder="1">
      <alignment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>
      <alignment vertical="top" wrapText="1"/>
    </xf>
    <xf numFmtId="0" fontId="0" fillId="2" borderId="2" xfId="0" applyFill="1" applyBorder="1">
      <alignment vertical="top" wrapText="1"/>
    </xf>
    <xf numFmtId="1" fontId="0" fillId="2" borderId="1" xfId="0" applyNumberFormat="1" applyFill="1" applyBorder="1">
      <alignment vertical="top" wrapText="1"/>
    </xf>
    <xf numFmtId="1" fontId="3" fillId="2" borderId="13" xfId="0" applyNumberFormat="1" applyFont="1" applyFill="1" applyBorder="1">
      <alignment vertical="top" wrapText="1"/>
    </xf>
    <xf numFmtId="164" fontId="3" fillId="2" borderId="13" xfId="0" applyNumberFormat="1" applyFont="1" applyFill="1" applyBorder="1">
      <alignment vertical="top" wrapText="1"/>
    </xf>
    <xf numFmtId="164" fontId="6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vertical="center"/>
    </xf>
    <xf numFmtId="1" fontId="3" fillId="2" borderId="16" xfId="0" applyNumberFormat="1" applyFont="1" applyFill="1" applyBorder="1">
      <alignment vertical="top" wrapText="1"/>
    </xf>
    <xf numFmtId="164" fontId="3" fillId="2" borderId="16" xfId="0" applyNumberFormat="1" applyFont="1" applyFill="1" applyBorder="1">
      <alignment vertical="top" wrapText="1"/>
    </xf>
    <xf numFmtId="165" fontId="7" fillId="2" borderId="17" xfId="0" applyNumberFormat="1" applyFont="1" applyFill="1" applyBorder="1" applyAlignment="1">
      <alignment horizontal="center" vertical="center" wrapText="1"/>
    </xf>
    <xf numFmtId="1" fontId="0" fillId="2" borderId="18" xfId="0" applyNumberFormat="1" applyFill="1" applyBorder="1">
      <alignment vertical="top" wrapText="1"/>
    </xf>
    <xf numFmtId="1" fontId="0" fillId="2" borderId="19" xfId="0" applyNumberFormat="1" applyFill="1" applyBorder="1">
      <alignment vertical="top" wrapText="1"/>
    </xf>
    <xf numFmtId="1" fontId="0" fillId="2" borderId="20" xfId="0" applyNumberFormat="1" applyFill="1" applyBorder="1">
      <alignment vertical="top" wrapText="1"/>
    </xf>
    <xf numFmtId="1" fontId="1" fillId="2" borderId="21" xfId="0" applyNumberFormat="1" applyFont="1" applyFill="1" applyBorder="1">
      <alignment vertical="top" wrapText="1"/>
    </xf>
    <xf numFmtId="1" fontId="1" fillId="2" borderId="22" xfId="0" applyNumberFormat="1" applyFont="1" applyFill="1" applyBorder="1">
      <alignment vertical="top" wrapText="1"/>
    </xf>
    <xf numFmtId="1" fontId="1" fillId="2" borderId="23" xfId="0" applyNumberFormat="1" applyFont="1" applyFill="1" applyBorder="1">
      <alignment vertical="top" wrapText="1"/>
    </xf>
    <xf numFmtId="49" fontId="2" fillId="2" borderId="24" xfId="0" applyNumberFormat="1" applyFont="1" applyFill="1" applyBorder="1" applyAlignment="1">
      <alignment vertical="top"/>
    </xf>
    <xf numFmtId="1" fontId="3" fillId="2" borderId="25" xfId="0" applyNumberFormat="1" applyFont="1" applyFill="1" applyBorder="1">
      <alignment vertical="top" wrapText="1"/>
    </xf>
    <xf numFmtId="0" fontId="2" fillId="2" borderId="24" xfId="0" applyFont="1" applyFill="1" applyBorder="1" applyAlignment="1">
      <alignment vertical="top"/>
    </xf>
    <xf numFmtId="1" fontId="3" fillId="2" borderId="26" xfId="0" applyNumberFormat="1" applyFont="1" applyFill="1" applyBorder="1">
      <alignment vertical="top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vertical="center" wrapText="1"/>
    </xf>
    <xf numFmtId="165" fontId="5" fillId="2" borderId="30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>
      <alignment vertical="top" wrapText="1"/>
    </xf>
    <xf numFmtId="165" fontId="1" fillId="2" borderId="31" xfId="0" applyNumberFormat="1" applyFont="1" applyFill="1" applyBorder="1">
      <alignment vertical="top" wrapText="1"/>
    </xf>
    <xf numFmtId="49" fontId="1" fillId="2" borderId="32" xfId="0" applyNumberFormat="1" applyFont="1" applyFill="1" applyBorder="1" applyAlignment="1">
      <alignment horizontal="center" vertical="center" wrapText="1"/>
    </xf>
    <xf numFmtId="165" fontId="1" fillId="2" borderId="28" xfId="0" applyNumberFormat="1" applyFont="1" applyFill="1" applyBorder="1">
      <alignment vertical="top" wrapText="1"/>
    </xf>
    <xf numFmtId="49" fontId="1" fillId="2" borderId="33" xfId="0" applyNumberFormat="1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165" fontId="5" fillId="2" borderId="31" xfId="0" applyNumberFormat="1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vertical="center" wrapText="1"/>
    </xf>
    <xf numFmtId="165" fontId="5" fillId="2" borderId="28" xfId="0" applyNumberFormat="1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vertical="center" wrapText="1"/>
    </xf>
    <xf numFmtId="165" fontId="1" fillId="2" borderId="34" xfId="0" applyNumberFormat="1" applyFont="1" applyFill="1" applyBorder="1">
      <alignment vertical="top" wrapText="1"/>
    </xf>
    <xf numFmtId="49" fontId="1" fillId="2" borderId="35" xfId="0" applyNumberFormat="1" applyFont="1" applyFill="1" applyBorder="1" applyAlignment="1">
      <alignment vertical="center" wrapText="1"/>
    </xf>
    <xf numFmtId="1" fontId="3" fillId="2" borderId="32" xfId="0" applyNumberFormat="1" applyFont="1" applyFill="1" applyBorder="1">
      <alignment vertical="top" wrapText="1"/>
    </xf>
    <xf numFmtId="0" fontId="1" fillId="2" borderId="24" xfId="0" applyFont="1" applyFill="1" applyBorder="1" applyAlignment="1">
      <alignment vertical="top"/>
    </xf>
    <xf numFmtId="49" fontId="1" fillId="2" borderId="36" xfId="0" applyNumberFormat="1" applyFont="1" applyFill="1" applyBorder="1" applyAlignment="1">
      <alignment vertical="center"/>
    </xf>
    <xf numFmtId="165" fontId="7" fillId="2" borderId="37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>
      <alignment vertical="top" wrapText="1"/>
    </xf>
    <xf numFmtId="1" fontId="3" fillId="2" borderId="22" xfId="0" applyNumberFormat="1" applyFont="1" applyFill="1" applyBorder="1">
      <alignment vertical="top" wrapText="1"/>
    </xf>
    <xf numFmtId="49" fontId="3" fillId="2" borderId="21" xfId="0" applyNumberFormat="1" applyFont="1" applyFill="1" applyBorder="1" applyAlignment="1">
      <alignment vertical="top"/>
    </xf>
    <xf numFmtId="0" fontId="8" fillId="2" borderId="38" xfId="0" applyFont="1" applyFill="1" applyBorder="1" applyAlignment="1">
      <alignment wrapText="1"/>
    </xf>
    <xf numFmtId="0" fontId="0" fillId="2" borderId="39" xfId="0" applyFill="1" applyBorder="1">
      <alignment vertical="top" wrapText="1"/>
    </xf>
    <xf numFmtId="0" fontId="0" fillId="2" borderId="40" xfId="0" applyFill="1" applyBorder="1">
      <alignment vertical="top" wrapText="1"/>
    </xf>
    <xf numFmtId="1" fontId="0" fillId="2" borderId="2" xfId="0" applyNumberFormat="1" applyFill="1" applyBorder="1">
      <alignment vertical="top" wrapText="1"/>
    </xf>
    <xf numFmtId="3" fontId="3" fillId="3" borderId="11" xfId="0" applyNumberFormat="1" applyFont="1" applyFill="1" applyBorder="1" applyAlignment="1">
      <alignment horizontal="center" vertical="center" wrapText="1"/>
    </xf>
    <xf numFmtId="165" fontId="3" fillId="3" borderId="1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right" vertical="center" wrapText="1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2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9ECAC"/>
      <rgbColor rgb="FFF8E89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</xdr:col>
      <xdr:colOff>771525</xdr:colOff>
      <xdr:row>2</xdr:row>
      <xdr:rowOff>147690</xdr:rowOff>
    </xdr:to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050"/>
          <a:ext cx="2305050" cy="6239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5</xdr:col>
      <xdr:colOff>180975</xdr:colOff>
      <xdr:row>0</xdr:row>
      <xdr:rowOff>114299</xdr:rowOff>
    </xdr:from>
    <xdr:to>
      <xdr:col>5</xdr:col>
      <xdr:colOff>1276351</xdr:colOff>
      <xdr:row>4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E83EED-62E7-4BB2-A42A-A32F8C49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14299"/>
          <a:ext cx="1095376" cy="1095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3"/>
  <sheetViews>
    <sheetView showGridLines="0" tabSelected="1" topLeftCell="A9" workbookViewId="0">
      <selection activeCell="B11" sqref="B11"/>
    </sheetView>
  </sheetViews>
  <sheetFormatPr defaultColWidth="9" defaultRowHeight="18" customHeight="1" x14ac:dyDescent="0.2"/>
  <cols>
    <col min="1" max="6" width="17.296875" style="1" customWidth="1"/>
    <col min="7" max="9" width="9.09765625" style="1" customWidth="1"/>
    <col min="10" max="255" width="9" style="1" customWidth="1"/>
  </cols>
  <sheetData>
    <row r="1" spans="1:10" ht="18.95" customHeight="1" x14ac:dyDescent="0.2">
      <c r="A1" s="41"/>
      <c r="B1" s="42"/>
      <c r="C1" s="42"/>
      <c r="D1" s="42"/>
      <c r="E1" s="42"/>
      <c r="F1" s="43"/>
      <c r="G1" s="33"/>
      <c r="H1" s="77"/>
      <c r="I1" s="77"/>
      <c r="J1" s="77"/>
    </row>
    <row r="2" spans="1:10" ht="20.45" customHeight="1" x14ac:dyDescent="0.2">
      <c r="A2" s="44"/>
      <c r="B2" s="2"/>
      <c r="C2" s="3"/>
      <c r="D2" s="3"/>
      <c r="E2" s="3"/>
      <c r="F2" s="45"/>
      <c r="G2" s="2"/>
      <c r="H2" s="77"/>
      <c r="I2" s="77"/>
      <c r="J2" s="77"/>
    </row>
    <row r="3" spans="1:10" ht="20.65" customHeight="1" thickBot="1" x14ac:dyDescent="0.25">
      <c r="A3" s="46"/>
      <c r="B3" s="4"/>
      <c r="C3" s="5"/>
      <c r="D3" s="3"/>
      <c r="E3" s="5"/>
      <c r="F3" s="45"/>
      <c r="G3" s="2"/>
      <c r="H3" s="77"/>
      <c r="I3" s="77"/>
      <c r="J3" s="77"/>
    </row>
    <row r="4" spans="1:10" ht="28.9" customHeight="1" thickBot="1" x14ac:dyDescent="0.25">
      <c r="A4" s="47" t="s">
        <v>0</v>
      </c>
      <c r="B4" s="6"/>
      <c r="C4" s="7"/>
      <c r="D4" s="8"/>
      <c r="E4" s="82" t="s">
        <v>1</v>
      </c>
      <c r="F4" s="48"/>
      <c r="G4" s="9"/>
      <c r="H4" s="77"/>
      <c r="I4" s="77"/>
      <c r="J4" s="77"/>
    </row>
    <row r="5" spans="1:10" ht="15" customHeight="1" thickBot="1" x14ac:dyDescent="0.25">
      <c r="A5" s="49"/>
      <c r="B5" s="6"/>
      <c r="C5" s="10"/>
      <c r="D5" s="11"/>
      <c r="E5" s="10"/>
      <c r="F5" s="50"/>
      <c r="G5" s="9"/>
      <c r="H5" s="77"/>
      <c r="I5" s="77"/>
      <c r="J5" s="77"/>
    </row>
    <row r="6" spans="1:10" ht="33.950000000000003" customHeight="1" x14ac:dyDescent="0.2">
      <c r="A6" s="51" t="s">
        <v>2</v>
      </c>
      <c r="B6" s="12" t="s">
        <v>3</v>
      </c>
      <c r="C6" s="13"/>
      <c r="D6" s="14" t="s">
        <v>4</v>
      </c>
      <c r="E6" s="15" t="s">
        <v>5</v>
      </c>
      <c r="F6" s="52" t="s">
        <v>6</v>
      </c>
      <c r="G6" s="9"/>
      <c r="H6" s="77"/>
      <c r="I6" s="77"/>
      <c r="J6" s="77"/>
    </row>
    <row r="7" spans="1:10" ht="29.85" customHeight="1" thickBot="1" x14ac:dyDescent="0.25">
      <c r="A7" s="53" t="s">
        <v>7</v>
      </c>
      <c r="B7" s="80">
        <v>2</v>
      </c>
      <c r="C7" s="16"/>
      <c r="D7" s="81">
        <v>14</v>
      </c>
      <c r="E7" s="17">
        <f>D7*B7</f>
        <v>28</v>
      </c>
      <c r="F7" s="54">
        <f>E7*52/12</f>
        <v>121.33333333333333</v>
      </c>
      <c r="G7" s="9"/>
      <c r="H7" s="77"/>
      <c r="I7" s="77"/>
      <c r="J7" s="77"/>
    </row>
    <row r="8" spans="1:10" ht="23.1" customHeight="1" thickBot="1" x14ac:dyDescent="0.25">
      <c r="A8" s="55"/>
      <c r="B8" s="6"/>
      <c r="C8" s="10"/>
      <c r="D8" s="6"/>
      <c r="E8" s="10"/>
      <c r="F8" s="56"/>
      <c r="G8" s="9"/>
      <c r="H8" s="77"/>
      <c r="I8" s="77"/>
      <c r="J8" s="77"/>
    </row>
    <row r="9" spans="1:10" ht="45.95" customHeight="1" x14ac:dyDescent="0.2">
      <c r="A9" s="57" t="s">
        <v>8</v>
      </c>
      <c r="B9" s="14" t="s">
        <v>9</v>
      </c>
      <c r="C9" s="14" t="s">
        <v>10</v>
      </c>
      <c r="D9" s="14" t="s">
        <v>11</v>
      </c>
      <c r="E9" s="18"/>
      <c r="F9" s="58"/>
      <c r="G9" s="9"/>
      <c r="H9" s="77"/>
      <c r="I9" s="77"/>
      <c r="J9" s="77"/>
    </row>
    <row r="10" spans="1:10" ht="27.95" customHeight="1" thickBot="1" x14ac:dyDescent="0.25">
      <c r="A10" s="59" t="s">
        <v>12</v>
      </c>
      <c r="B10" s="78">
        <v>700</v>
      </c>
      <c r="C10" s="81">
        <v>10.42</v>
      </c>
      <c r="D10" s="19">
        <f>C10/3600*20</f>
        <v>5.7888888888888886E-2</v>
      </c>
      <c r="E10" s="17">
        <f>D10*B10</f>
        <v>40.522222222222219</v>
      </c>
      <c r="F10" s="54">
        <f>E10*52/12</f>
        <v>175.59629629629629</v>
      </c>
      <c r="G10" s="9"/>
      <c r="H10" s="77"/>
      <c r="I10" s="77"/>
      <c r="J10" s="77"/>
    </row>
    <row r="11" spans="1:10" ht="23.1" customHeight="1" thickBot="1" x14ac:dyDescent="0.25">
      <c r="A11" s="60"/>
      <c r="B11" s="20"/>
      <c r="C11" s="21"/>
      <c r="D11" s="22"/>
      <c r="E11" s="23"/>
      <c r="F11" s="61"/>
      <c r="G11" s="9"/>
      <c r="H11" s="77"/>
      <c r="I11" s="77"/>
      <c r="J11" s="77"/>
    </row>
    <row r="12" spans="1:10" ht="45.95" customHeight="1" x14ac:dyDescent="0.2">
      <c r="A12" s="62" t="s">
        <v>13</v>
      </c>
      <c r="B12" s="14" t="s">
        <v>14</v>
      </c>
      <c r="C12" s="14" t="s">
        <v>15</v>
      </c>
      <c r="D12" s="14" t="s">
        <v>16</v>
      </c>
      <c r="E12" s="24"/>
      <c r="F12" s="63"/>
      <c r="G12" s="9"/>
      <c r="H12" s="77"/>
      <c r="I12" s="77"/>
      <c r="J12" s="77"/>
    </row>
    <row r="13" spans="1:10" ht="27.95" customHeight="1" thickBot="1" x14ac:dyDescent="0.25">
      <c r="A13" s="64"/>
      <c r="B13" s="78">
        <v>7</v>
      </c>
      <c r="C13" s="83">
        <v>20</v>
      </c>
      <c r="D13" s="25">
        <f>B13*C13-C13</f>
        <v>120</v>
      </c>
      <c r="E13" s="17">
        <f>C10/60*D13</f>
        <v>20.84</v>
      </c>
      <c r="F13" s="54">
        <f>E13*52/12</f>
        <v>90.306666666666672</v>
      </c>
      <c r="G13" s="9"/>
      <c r="H13" s="77"/>
      <c r="I13" s="77"/>
      <c r="J13" s="77"/>
    </row>
    <row r="14" spans="1:10" ht="15.75" customHeight="1" thickBot="1" x14ac:dyDescent="0.25">
      <c r="A14" s="55"/>
      <c r="B14" s="6"/>
      <c r="C14" s="10"/>
      <c r="D14" s="10"/>
      <c r="E14" s="10"/>
      <c r="F14" s="65"/>
      <c r="G14" s="9"/>
      <c r="H14" s="77"/>
      <c r="I14" s="77"/>
      <c r="J14" s="77"/>
    </row>
    <row r="15" spans="1:10" ht="35.1" customHeight="1" thickBot="1" x14ac:dyDescent="0.25">
      <c r="A15" s="66" t="s">
        <v>17</v>
      </c>
      <c r="B15" s="26" t="s">
        <v>18</v>
      </c>
      <c r="C15" s="27"/>
      <c r="D15" s="27"/>
      <c r="E15" s="28">
        <f>D18*0.03/52+(C18-D18)*0.03/52*0.1</f>
        <v>1.7076923076923076</v>
      </c>
      <c r="F15" s="54">
        <f>E15*52/12</f>
        <v>7.3999999999999995</v>
      </c>
      <c r="G15" s="9"/>
      <c r="H15" s="77"/>
      <c r="I15" s="77"/>
      <c r="J15" s="77"/>
    </row>
    <row r="16" spans="1:10" ht="15.75" customHeight="1" thickBot="1" x14ac:dyDescent="0.25">
      <c r="A16" s="55"/>
      <c r="B16" s="6"/>
      <c r="C16" s="6"/>
      <c r="D16" s="6"/>
      <c r="E16" s="6"/>
      <c r="F16" s="56"/>
      <c r="G16" s="9"/>
      <c r="H16" s="77"/>
      <c r="I16" s="77"/>
      <c r="J16" s="77"/>
    </row>
    <row r="17" spans="1:10" ht="33.950000000000003" customHeight="1" x14ac:dyDescent="0.2">
      <c r="A17" s="67"/>
      <c r="B17" s="14" t="s">
        <v>19</v>
      </c>
      <c r="C17" s="14" t="s">
        <v>20</v>
      </c>
      <c r="D17" s="14" t="s">
        <v>21</v>
      </c>
      <c r="E17" s="18"/>
      <c r="F17" s="58"/>
      <c r="G17" s="9"/>
      <c r="H17" s="77"/>
      <c r="I17" s="77"/>
      <c r="J17" s="77"/>
    </row>
    <row r="18" spans="1:10" ht="78" customHeight="1" thickBot="1" x14ac:dyDescent="0.25">
      <c r="A18" s="59" t="s">
        <v>22</v>
      </c>
      <c r="B18" s="84">
        <v>6</v>
      </c>
      <c r="C18" s="79">
        <v>8000</v>
      </c>
      <c r="D18" s="29">
        <f>C18*0.3</f>
        <v>2400</v>
      </c>
      <c r="E18" s="17">
        <f>D18/100*B18/52</f>
        <v>2.7692307692307692</v>
      </c>
      <c r="F18" s="54">
        <f>E18*52/12</f>
        <v>12</v>
      </c>
      <c r="G18" s="9"/>
      <c r="H18" s="77"/>
      <c r="I18" s="77"/>
      <c r="J18" s="77"/>
    </row>
    <row r="19" spans="1:10" ht="15.75" customHeight="1" thickBot="1" x14ac:dyDescent="0.25">
      <c r="A19" s="55"/>
      <c r="B19" s="6"/>
      <c r="C19" s="10"/>
      <c r="D19" s="10"/>
      <c r="E19" s="10"/>
      <c r="F19" s="65"/>
      <c r="G19" s="9"/>
      <c r="H19" s="77"/>
      <c r="I19" s="77"/>
      <c r="J19" s="77"/>
    </row>
    <row r="20" spans="1:10" ht="81" customHeight="1" thickBot="1" x14ac:dyDescent="0.25">
      <c r="A20" s="66" t="s">
        <v>23</v>
      </c>
      <c r="B20" s="26" t="s">
        <v>30</v>
      </c>
      <c r="C20" s="27"/>
      <c r="D20" s="27"/>
      <c r="E20" s="85">
        <v>50</v>
      </c>
      <c r="F20" s="54">
        <f>E20*52/12</f>
        <v>216.66666666666666</v>
      </c>
      <c r="G20" s="9"/>
      <c r="H20" s="77"/>
      <c r="I20" s="77"/>
      <c r="J20" s="77"/>
    </row>
    <row r="21" spans="1:10" ht="20.25" customHeight="1" thickBot="1" x14ac:dyDescent="0.25">
      <c r="A21" s="68"/>
      <c r="B21" s="6"/>
      <c r="C21" s="10"/>
      <c r="D21" s="10"/>
      <c r="E21" s="30"/>
      <c r="F21" s="65"/>
      <c r="G21" s="9"/>
      <c r="H21" s="77"/>
      <c r="I21" s="77"/>
      <c r="J21" s="77"/>
    </row>
    <row r="22" spans="1:10" ht="36" customHeight="1" thickBot="1" x14ac:dyDescent="0.25">
      <c r="A22" s="69" t="s">
        <v>31</v>
      </c>
      <c r="B22" s="34"/>
      <c r="C22" s="35"/>
      <c r="D22" s="35"/>
      <c r="E22" s="36">
        <f>SUM(E1:E20)</f>
        <v>143.83914529914529</v>
      </c>
      <c r="F22" s="70">
        <f>E22*52/12</f>
        <v>623.30296296296285</v>
      </c>
      <c r="G22" s="9"/>
      <c r="H22" s="77"/>
      <c r="I22" s="77"/>
      <c r="J22" s="77"/>
    </row>
    <row r="23" spans="1:10" ht="36" customHeight="1" thickBot="1" x14ac:dyDescent="0.25">
      <c r="A23" s="37"/>
      <c r="B23" s="38"/>
      <c r="C23" s="39"/>
      <c r="D23" s="86" t="s">
        <v>29</v>
      </c>
      <c r="E23" s="86"/>
      <c r="F23" s="40">
        <f>F22*12</f>
        <v>7479.6355555555547</v>
      </c>
      <c r="G23" s="9"/>
      <c r="H23" s="77"/>
      <c r="I23" s="77"/>
      <c r="J23" s="77"/>
    </row>
    <row r="24" spans="1:10" ht="21.6" customHeight="1" x14ac:dyDescent="0.2">
      <c r="A24" s="71"/>
      <c r="B24" s="9"/>
      <c r="C24" s="31"/>
      <c r="D24" s="31"/>
      <c r="E24" s="31"/>
      <c r="F24" s="72"/>
      <c r="G24" s="9"/>
      <c r="H24" s="77"/>
      <c r="I24" s="77"/>
      <c r="J24" s="77"/>
    </row>
    <row r="25" spans="1:10" ht="20.45" customHeight="1" x14ac:dyDescent="0.2">
      <c r="A25" s="73" t="s">
        <v>24</v>
      </c>
      <c r="B25" s="9"/>
      <c r="C25" s="31"/>
      <c r="D25" s="31"/>
      <c r="E25" s="31"/>
      <c r="F25" s="72"/>
      <c r="G25" s="9"/>
      <c r="H25" s="77"/>
      <c r="I25" s="77"/>
      <c r="J25" s="77"/>
    </row>
    <row r="26" spans="1:10" ht="20.45" customHeight="1" x14ac:dyDescent="0.2">
      <c r="A26" s="73" t="s">
        <v>25</v>
      </c>
      <c r="B26" s="9"/>
      <c r="C26" s="31"/>
      <c r="D26" s="31"/>
      <c r="E26" s="31"/>
      <c r="F26" s="72"/>
      <c r="G26" s="9"/>
      <c r="H26" s="77"/>
      <c r="I26" s="77"/>
      <c r="J26" s="77"/>
    </row>
    <row r="27" spans="1:10" ht="20.45" customHeight="1" x14ac:dyDescent="0.2">
      <c r="A27" s="73" t="s">
        <v>26</v>
      </c>
      <c r="B27" s="9"/>
      <c r="C27" s="31"/>
      <c r="D27" s="31"/>
      <c r="E27" s="31"/>
      <c r="F27" s="72"/>
      <c r="G27" s="9"/>
      <c r="H27" s="77"/>
      <c r="I27" s="77"/>
      <c r="J27" s="77"/>
    </row>
    <row r="28" spans="1:10" ht="37.5" customHeight="1" x14ac:dyDescent="0.2">
      <c r="A28" s="87" t="s">
        <v>27</v>
      </c>
      <c r="B28" s="88"/>
      <c r="C28" s="88"/>
      <c r="D28" s="88"/>
      <c r="E28" s="88"/>
      <c r="F28" s="89"/>
      <c r="G28" s="32"/>
      <c r="H28" s="77"/>
      <c r="I28" s="77"/>
      <c r="J28" s="77"/>
    </row>
    <row r="29" spans="1:10" ht="20.45" customHeight="1" x14ac:dyDescent="0.2">
      <c r="A29" s="73" t="s">
        <v>28</v>
      </c>
      <c r="B29" s="9"/>
      <c r="C29" s="31"/>
      <c r="D29" s="31"/>
      <c r="E29" s="31"/>
      <c r="F29" s="72"/>
      <c r="G29" s="32"/>
      <c r="H29" s="77"/>
      <c r="I29" s="77"/>
      <c r="J29" s="77"/>
    </row>
    <row r="30" spans="1:10" ht="18" customHeight="1" thickBot="1" x14ac:dyDescent="0.25">
      <c r="A30" s="74"/>
      <c r="B30" s="75"/>
      <c r="C30" s="75"/>
      <c r="D30" s="75"/>
      <c r="E30" s="75"/>
      <c r="F30" s="76"/>
      <c r="G30" s="32"/>
      <c r="H30" s="77"/>
      <c r="I30" s="77"/>
      <c r="J30" s="77"/>
    </row>
    <row r="31" spans="1:10" ht="18" customHeight="1" x14ac:dyDescent="0.2">
      <c r="G31" s="32"/>
      <c r="H31" s="77"/>
      <c r="I31" s="77"/>
      <c r="J31" s="77"/>
    </row>
    <row r="32" spans="1:10" ht="18" customHeight="1" x14ac:dyDescent="0.2">
      <c r="G32" s="32"/>
    </row>
    <row r="33" spans="7:7" ht="18" customHeight="1" x14ac:dyDescent="0.2">
      <c r="G33" s="32"/>
    </row>
  </sheetData>
  <mergeCells count="2">
    <mergeCell ref="D23:E23"/>
    <mergeCell ref="A28:F28"/>
  </mergeCells>
  <pageMargins left="0.75" right="0.75" top="1" bottom="1" header="0.5" footer="0.5"/>
  <pageSetup scale="63" orientation="portrait" horizontalDpi="4294967293" r:id="rId1"/>
  <headerFooter>
    <oddFooter>&amp;L&amp;"Helvetica,Regular"&amp;12&amp;K000000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Walker</dc:creator>
  <cp:lastModifiedBy>Hugh Walker</cp:lastModifiedBy>
  <cp:lastPrinted>2020-08-04T17:34:52Z</cp:lastPrinted>
  <dcterms:created xsi:type="dcterms:W3CDTF">2019-04-17T09:00:53Z</dcterms:created>
  <dcterms:modified xsi:type="dcterms:W3CDTF">2023-07-03T17:29:28Z</dcterms:modified>
</cp:coreProperties>
</file>